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rianaCabras\AppData\Local\Microsoft\Windows\INetCache\Content.Outlook\MO4JZNG2\"/>
    </mc:Choice>
  </mc:AlternateContent>
  <xr:revisionPtr revIDLastSave="0" documentId="13_ncr:1_{2D58392B-11A9-492A-AC6B-C25CCD3330BC}" xr6:coauthVersionLast="47" xr6:coauthVersionMax="47" xr10:uidLastSave="{00000000-0000-0000-0000-000000000000}"/>
  <bookViews>
    <workbookView xWindow="-120" yWindow="-120" windowWidth="29040" windowHeight="15840" xr2:uid="{2C45E694-1EE4-4F5D-8DE9-6F5F45965963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D16" i="1"/>
  <c r="C16" i="1"/>
  <c r="D14" i="1"/>
  <c r="G13" i="1"/>
  <c r="H13" i="1" s="1"/>
  <c r="D13" i="1"/>
  <c r="F13" i="1" s="1"/>
  <c r="C13" i="1"/>
  <c r="E13" i="1" s="1"/>
  <c r="G12" i="1"/>
  <c r="H12" i="1" s="1"/>
  <c r="D12" i="1"/>
  <c r="F12" i="1" s="1"/>
  <c r="C12" i="1"/>
  <c r="E12" i="1" s="1"/>
  <c r="G11" i="1"/>
  <c r="H11" i="1" s="1"/>
  <c r="D11" i="1"/>
  <c r="F11" i="1" s="1"/>
  <c r="C11" i="1"/>
  <c r="E11" i="1" s="1"/>
  <c r="H10" i="1"/>
  <c r="F10" i="1"/>
  <c r="E10" i="1"/>
  <c r="H9" i="1"/>
  <c r="F9" i="1"/>
  <c r="E9" i="1"/>
  <c r="C9" i="1"/>
  <c r="G8" i="1"/>
  <c r="D8" i="1"/>
  <c r="F8" i="1" s="1"/>
  <c r="C8" i="1"/>
  <c r="H8" i="1" s="1"/>
  <c r="H7" i="1"/>
  <c r="G7" i="1"/>
  <c r="E7" i="1"/>
  <c r="D7" i="1"/>
  <c r="F7" i="1" s="1"/>
  <c r="C7" i="1"/>
  <c r="G6" i="1"/>
  <c r="D6" i="1"/>
  <c r="F6" i="1" s="1"/>
  <c r="C6" i="1"/>
  <c r="C14" i="1" s="1"/>
  <c r="E16" i="1" l="1"/>
  <c r="E14" i="1"/>
  <c r="F14" i="1"/>
  <c r="G14" i="1"/>
  <c r="E6" i="1"/>
  <c r="E8" i="1"/>
  <c r="H6" i="1"/>
  <c r="F16" i="1" l="1"/>
  <c r="H16" i="1"/>
  <c r="H14" i="1"/>
</calcChain>
</file>

<file path=xl/sharedStrings.xml><?xml version="1.0" encoding="utf-8"?>
<sst xmlns="http://schemas.openxmlformats.org/spreadsheetml/2006/main" count="18" uniqueCount="18">
  <si>
    <t xml:space="preserve">Direzioni </t>
  </si>
  <si>
    <t>TOTALE GIORNI ASSENZA</t>
  </si>
  <si>
    <t xml:space="preserve">TOTALE GIORNI LAVORATI </t>
  </si>
  <si>
    <t xml:space="preserve">TASSO DI ASSENZA </t>
  </si>
  <si>
    <t xml:space="preserve">TOTALE GIORNI ASSENZA AL NETTO FERIE </t>
  </si>
  <si>
    <t xml:space="preserve">INDICE ASSENTEISMO NETTO </t>
  </si>
  <si>
    <t>UFFICIO DI STAFF PRESIDENTE E SEGRETARIO GENERALE</t>
  </si>
  <si>
    <t>DIREZIONE PIANIFICAZIONE E SVILUPPO                                          DPS</t>
  </si>
  <si>
    <t xml:space="preserve">DIREZIONE AMMINISTRAZIONE E BILANCIO                                      DAB </t>
  </si>
  <si>
    <t>DIREZIONE TECNICA  NORD   DTN</t>
  </si>
  <si>
    <t>DIREZIONE TECNICA  SUD  DTS</t>
  </si>
  <si>
    <t xml:space="preserve">DIREZIONE VALORIZZAZIONE DEL PATRIMONIO                      DVP </t>
  </si>
  <si>
    <t>DIREZIONE OCCUPAZIONE E IMPRESA                                             DOI</t>
  </si>
  <si>
    <t>DIREZIONE SECURITY PORTUALE                                      DSP</t>
  </si>
  <si>
    <t>TOTALE trimestre</t>
  </si>
  <si>
    <t>TOTALE ANNO 2022</t>
  </si>
  <si>
    <t xml:space="preserve">GIORNI LAVORATIVI </t>
  </si>
  <si>
    <t>INDICE DI ASSENZA PERSONALE DIPENDENTE  - AUTORITA' DI SISTEMA PORTUALE DEL MARE DI SARDEGNA               
- IV° TRIMESTRE 2022 - TOTALE ANNO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</si>
</sst>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&quot; &quot;[$€-410]&quot; &quot;#,##0.00&quot; &quot;;&quot;-&quot;[$€-410]&quot; &quot;#,##0.00&quot; &quot;;&quot; &quot;[$€-410]&quot; -&quot;00&quot; &quot;;&quot; &quot;@&quot; 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B4C6E7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43" fontId="3" fillId="3" borderId="6" xfId="1" applyFont="1" applyFill="1" applyBorder="1" applyAlignment="1">
      <alignment horizontal="right" wrapText="1"/>
    </xf>
    <xf numFmtId="43" fontId="3" fillId="3" borderId="9" xfId="1" applyFont="1" applyFill="1" applyBorder="1" applyAlignment="1">
      <alignment horizontal="right"/>
    </xf>
    <xf numFmtId="43" fontId="3" fillId="3" borderId="9" xfId="1" applyFont="1" applyFill="1" applyBorder="1" applyAlignment="1">
      <alignment horizontal="right" wrapText="1"/>
    </xf>
    <xf numFmtId="43" fontId="3" fillId="2" borderId="10" xfId="1" applyFont="1" applyFill="1" applyBorder="1" applyAlignment="1">
      <alignment horizontal="center"/>
    </xf>
    <xf numFmtId="43" fontId="3" fillId="2" borderId="11" xfId="1" applyFont="1" applyFill="1" applyBorder="1" applyAlignment="1">
      <alignment horizontal="right"/>
    </xf>
    <xf numFmtId="43" fontId="3" fillId="2" borderId="12" xfId="1" applyFont="1" applyFill="1" applyBorder="1" applyAlignment="1">
      <alignment horizontal="right"/>
    </xf>
    <xf numFmtId="43" fontId="3" fillId="0" borderId="0" xfId="1" applyFont="1" applyFill="1" applyAlignment="1">
      <alignment horizontal="center"/>
    </xf>
    <xf numFmtId="43" fontId="3" fillId="0" borderId="0" xfId="1" applyFont="1" applyFill="1" applyAlignment="1">
      <alignment horizontal="right"/>
    </xf>
    <xf numFmtId="43" fontId="5" fillId="0" borderId="0" xfId="1" applyFont="1" applyAlignment="1">
      <alignment horizontal="center"/>
    </xf>
    <xf numFmtId="43" fontId="1" fillId="0" borderId="0" xfId="1" applyAlignment="1">
      <alignment horizontal="center"/>
    </xf>
    <xf numFmtId="164" fontId="1" fillId="0" borderId="0" xfId="2" applyNumberFormat="1" applyFill="1"/>
    <xf numFmtId="43" fontId="1" fillId="0" borderId="0" xfId="1"/>
    <xf numFmtId="43" fontId="2" fillId="4" borderId="13" xfId="1" applyFont="1" applyFill="1" applyBorder="1" applyAlignment="1">
      <alignment horizontal="center"/>
    </xf>
    <xf numFmtId="43" fontId="1" fillId="0" borderId="0" xfId="1" applyBorder="1"/>
    <xf numFmtId="43" fontId="1" fillId="0" borderId="0" xfId="1" applyBorder="1" applyAlignment="1">
      <alignment horizontal="center"/>
    </xf>
    <xf numFmtId="43" fontId="4" fillId="0" borderId="0" xfId="1" applyFont="1" applyFill="1" applyBorder="1" applyAlignment="1">
      <alignment horizontal="center"/>
    </xf>
    <xf numFmtId="43" fontId="1" fillId="0" borderId="0" xfId="1" applyFill="1" applyBorder="1"/>
    <xf numFmtId="4" fontId="6" fillId="0" borderId="0" xfId="1" applyNumberFormat="1" applyFont="1" applyFill="1" applyBorder="1"/>
    <xf numFmtId="43" fontId="3" fillId="2" borderId="2" xfId="1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43" fontId="3" fillId="2" borderId="4" xfId="1" applyFont="1" applyFill="1" applyBorder="1" applyAlignment="1">
      <alignment horizontal="center" vertical="center" wrapText="1"/>
    </xf>
    <xf numFmtId="43" fontId="3" fillId="2" borderId="5" xfId="1" applyFont="1" applyFill="1" applyBorder="1" applyAlignment="1">
      <alignment horizontal="center" vertical="center" wrapText="1"/>
    </xf>
    <xf numFmtId="43" fontId="3" fillId="3" borderId="5" xfId="1" applyFont="1" applyFill="1" applyBorder="1" applyAlignment="1">
      <alignment horizontal="center" wrapText="1"/>
    </xf>
    <xf numFmtId="43" fontId="3" fillId="3" borderId="7" xfId="1" applyFont="1" applyFill="1" applyBorder="1" applyAlignment="1">
      <alignment horizontal="right" wrapText="1"/>
    </xf>
    <xf numFmtId="43" fontId="3" fillId="2" borderId="8" xfId="1" applyFont="1" applyFill="1" applyBorder="1" applyAlignment="1">
      <alignment horizontal="center" vertical="center" wrapText="1"/>
    </xf>
    <xf numFmtId="43" fontId="3" fillId="3" borderId="9" xfId="1" applyFont="1" applyFill="1" applyBorder="1" applyAlignment="1">
      <alignment horizontal="center"/>
    </xf>
    <xf numFmtId="43" fontId="3" fillId="2" borderId="9" xfId="1" applyFont="1" applyFill="1" applyBorder="1" applyAlignment="1">
      <alignment horizontal="center" vertical="center" wrapText="1"/>
    </xf>
    <xf numFmtId="43" fontId="3" fillId="2" borderId="6" xfId="1" applyFont="1" applyFill="1" applyBorder="1" applyAlignment="1">
      <alignment horizontal="center" vertical="center"/>
    </xf>
    <xf numFmtId="43" fontId="3" fillId="2" borderId="12" xfId="1" applyFont="1" applyFill="1" applyBorder="1" applyAlignment="1">
      <alignment horizontal="right" wrapText="1"/>
    </xf>
    <xf numFmtId="43" fontId="3" fillId="2" borderId="9" xfId="1" applyFont="1" applyFill="1" applyBorder="1" applyAlignment="1">
      <alignment horizontal="right" wrapText="1"/>
    </xf>
    <xf numFmtId="43" fontId="3" fillId="0" borderId="0" xfId="1" applyFont="1" applyFill="1" applyAlignment="1">
      <alignment horizontal="center" vertical="center"/>
    </xf>
    <xf numFmtId="43" fontId="3" fillId="0" borderId="0" xfId="1" applyFont="1" applyFill="1" applyAlignment="1">
      <alignment horizontal="right" wrapText="1"/>
    </xf>
    <xf numFmtId="43" fontId="3" fillId="3" borderId="15" xfId="1" applyFont="1" applyFill="1" applyBorder="1" applyAlignment="1">
      <alignment horizontal="right"/>
    </xf>
    <xf numFmtId="43" fontId="3" fillId="3" borderId="17" xfId="1" applyFont="1" applyFill="1" applyBorder="1" applyAlignment="1">
      <alignment horizontal="center"/>
    </xf>
    <xf numFmtId="43" fontId="3" fillId="3" borderId="6" xfId="1" applyFont="1" applyFill="1" applyBorder="1" applyAlignment="1">
      <alignment horizontal="center"/>
    </xf>
    <xf numFmtId="43" fontId="3" fillId="3" borderId="16" xfId="1" applyFont="1" applyFill="1" applyBorder="1" applyAlignment="1">
      <alignment horizontal="center"/>
    </xf>
    <xf numFmtId="43" fontId="3" fillId="3" borderId="18" xfId="1" applyFont="1" applyFill="1" applyBorder="1" applyAlignment="1">
      <alignment horizontal="center"/>
    </xf>
    <xf numFmtId="43" fontId="2" fillId="4" borderId="14" xfId="1" applyFont="1" applyFill="1" applyBorder="1" applyAlignment="1">
      <alignment horizontal="center"/>
    </xf>
    <xf numFmtId="43" fontId="2" fillId="4" borderId="14" xfId="1" applyFont="1" applyFill="1" applyBorder="1" applyAlignment="1">
      <alignment horizontal="center" wrapText="1"/>
    </xf>
    <xf numFmtId="43" fontId="2" fillId="4" borderId="9" xfId="1" applyFont="1" applyFill="1" applyBorder="1" applyAlignment="1">
      <alignment horizontal="center" wrapText="1"/>
    </xf>
    <xf numFmtId="43" fontId="2" fillId="2" borderId="1" xfId="1" applyFont="1" applyFill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825E6-A7B4-4290-8D3F-4F17E8E1B04F}">
  <dimension ref="B3:H18"/>
  <sheetViews>
    <sheetView tabSelected="1" zoomScaleNormal="100" workbookViewId="0">
      <selection activeCell="H16" sqref="H16"/>
    </sheetView>
  </sheetViews>
  <sheetFormatPr defaultRowHeight="15" x14ac:dyDescent="0.25"/>
  <cols>
    <col min="2" max="2" width="26" customWidth="1"/>
    <col min="3" max="3" width="17.140625" customWidth="1"/>
    <col min="4" max="4" width="15.5703125" customWidth="1"/>
    <col min="5" max="5" width="14.5703125" customWidth="1"/>
    <col min="6" max="6" width="13.7109375" customWidth="1"/>
    <col min="7" max="8" width="16.85546875" customWidth="1"/>
  </cols>
  <sheetData>
    <row r="3" spans="2:8" ht="15.75" thickBot="1" x14ac:dyDescent="0.3"/>
    <row r="4" spans="2:8" ht="56.25" customHeight="1" x14ac:dyDescent="0.25">
      <c r="B4" s="41" t="s">
        <v>17</v>
      </c>
      <c r="C4" s="41"/>
      <c r="D4" s="41"/>
      <c r="E4" s="41"/>
      <c r="F4" s="41"/>
      <c r="G4" s="41"/>
      <c r="H4" s="41"/>
    </row>
    <row r="5" spans="2:8" ht="64.5" customHeight="1" x14ac:dyDescent="0.25">
      <c r="B5" s="19" t="s">
        <v>0</v>
      </c>
      <c r="C5" s="20" t="s">
        <v>16</v>
      </c>
      <c r="D5" s="20" t="s">
        <v>1</v>
      </c>
      <c r="E5" s="20" t="s">
        <v>2</v>
      </c>
      <c r="F5" s="20" t="s">
        <v>3</v>
      </c>
      <c r="G5" s="20" t="s">
        <v>4</v>
      </c>
      <c r="H5" s="21" t="s">
        <v>5</v>
      </c>
    </row>
    <row r="6" spans="2:8" ht="51" customHeight="1" thickBot="1" x14ac:dyDescent="0.3">
      <c r="B6" s="22" t="s">
        <v>6</v>
      </c>
      <c r="C6" s="23">
        <f>682+372</f>
        <v>1054</v>
      </c>
      <c r="D6" s="1">
        <f>65.67+96</f>
        <v>161.67000000000002</v>
      </c>
      <c r="E6" s="1">
        <f t="shared" ref="E6:E14" si="0">C6-D6</f>
        <v>892.32999999999993</v>
      </c>
      <c r="F6" s="1">
        <f t="shared" ref="F6:F14" si="1">D6/C6*100</f>
        <v>15.338709677419358</v>
      </c>
      <c r="G6" s="1">
        <f>28.67+65.5</f>
        <v>94.17</v>
      </c>
      <c r="H6" s="24">
        <f t="shared" ref="H6:H14" si="2">G6/C6*100</f>
        <v>8.9345351043643255</v>
      </c>
    </row>
    <row r="7" spans="2:8" ht="46.5" customHeight="1" thickBot="1" x14ac:dyDescent="0.3">
      <c r="B7" s="25" t="s">
        <v>7</v>
      </c>
      <c r="C7" s="26">
        <f>217+124</f>
        <v>341</v>
      </c>
      <c r="D7" s="2">
        <f>24.51+27</f>
        <v>51.510000000000005</v>
      </c>
      <c r="E7" s="3">
        <f t="shared" si="0"/>
        <v>289.49</v>
      </c>
      <c r="F7" s="3">
        <f t="shared" si="1"/>
        <v>15.105571847507331</v>
      </c>
      <c r="G7" s="2">
        <f>0.51+15.5</f>
        <v>16.010000000000002</v>
      </c>
      <c r="H7" s="3">
        <f t="shared" si="2"/>
        <v>4.6950146627565994</v>
      </c>
    </row>
    <row r="8" spans="2:8" ht="50.25" customHeight="1" thickBot="1" x14ac:dyDescent="0.3">
      <c r="B8" s="25" t="s">
        <v>8</v>
      </c>
      <c r="C8" s="34">
        <f>496+693</f>
        <v>1189</v>
      </c>
      <c r="D8" s="2">
        <f>77.11+116.48-49.47</f>
        <v>144.12</v>
      </c>
      <c r="E8" s="3">
        <f t="shared" si="0"/>
        <v>1044.8800000000001</v>
      </c>
      <c r="F8" s="3">
        <f t="shared" si="1"/>
        <v>12.121110176619009</v>
      </c>
      <c r="G8" s="2">
        <f>61.98-24.47+43</f>
        <v>80.509999999999991</v>
      </c>
      <c r="H8" s="3">
        <f t="shared" si="2"/>
        <v>6.7712363330529852</v>
      </c>
    </row>
    <row r="9" spans="2:8" ht="42.75" customHeight="1" thickBot="1" x14ac:dyDescent="0.3">
      <c r="B9" s="25" t="s">
        <v>9</v>
      </c>
      <c r="C9" s="36">
        <f>723</f>
        <v>723</v>
      </c>
      <c r="D9" s="33">
        <v>79</v>
      </c>
      <c r="E9" s="3">
        <f t="shared" si="0"/>
        <v>644</v>
      </c>
      <c r="F9" s="3">
        <f t="shared" si="1"/>
        <v>10.926694329183956</v>
      </c>
      <c r="G9" s="2">
        <v>42.5</v>
      </c>
      <c r="H9" s="3">
        <f t="shared" si="2"/>
        <v>5.878284923928077</v>
      </c>
    </row>
    <row r="10" spans="2:8" ht="42.75" customHeight="1" thickBot="1" x14ac:dyDescent="0.3">
      <c r="B10" s="25" t="s">
        <v>10</v>
      </c>
      <c r="C10" s="37">
        <v>558</v>
      </c>
      <c r="D10" s="2">
        <v>72.739999999999995</v>
      </c>
      <c r="E10" s="3">
        <f t="shared" si="0"/>
        <v>485.26</v>
      </c>
      <c r="F10" s="3">
        <f t="shared" si="1"/>
        <v>13.035842293906811</v>
      </c>
      <c r="G10" s="2">
        <v>16.739999999999998</v>
      </c>
      <c r="H10" s="3">
        <f t="shared" si="2"/>
        <v>3</v>
      </c>
    </row>
    <row r="11" spans="2:8" ht="51.75" customHeight="1" thickBot="1" x14ac:dyDescent="0.3">
      <c r="B11" s="25" t="s">
        <v>11</v>
      </c>
      <c r="C11" s="36">
        <f>527+502.2</f>
        <v>1029.2</v>
      </c>
      <c r="D11" s="33">
        <f>48.95+65.5</f>
        <v>114.45</v>
      </c>
      <c r="E11" s="3">
        <f t="shared" si="0"/>
        <v>914.75</v>
      </c>
      <c r="F11" s="3">
        <f t="shared" si="1"/>
        <v>11.120287602020987</v>
      </c>
      <c r="G11" s="2">
        <f>46+8.02</f>
        <v>54.019999999999996</v>
      </c>
      <c r="H11" s="3">
        <f t="shared" si="2"/>
        <v>5.2487368830159342</v>
      </c>
    </row>
    <row r="12" spans="2:8" ht="49.5" customHeight="1" thickBot="1" x14ac:dyDescent="0.3">
      <c r="B12" s="25" t="s">
        <v>12</v>
      </c>
      <c r="C12" s="35">
        <f>415.4+155</f>
        <v>570.4</v>
      </c>
      <c r="D12" s="2">
        <f>67.62+8</f>
        <v>75.62</v>
      </c>
      <c r="E12" s="3">
        <f t="shared" si="0"/>
        <v>494.78</v>
      </c>
      <c r="F12" s="3">
        <f t="shared" si="1"/>
        <v>13.257363253856944</v>
      </c>
      <c r="G12" s="2">
        <f>37.14+2</f>
        <v>39.14</v>
      </c>
      <c r="H12" s="3">
        <f t="shared" si="2"/>
        <v>6.8618513323983183</v>
      </c>
    </row>
    <row r="13" spans="2:8" ht="42.75" customHeight="1" thickBot="1" x14ac:dyDescent="0.3">
      <c r="B13" s="27" t="s">
        <v>13</v>
      </c>
      <c r="C13" s="26">
        <f>508.4+248</f>
        <v>756.4</v>
      </c>
      <c r="D13" s="2">
        <f>40.77+41.5</f>
        <v>82.27000000000001</v>
      </c>
      <c r="E13" s="3">
        <f t="shared" si="0"/>
        <v>674.13</v>
      </c>
      <c r="F13" s="3">
        <f t="shared" si="1"/>
        <v>10.876520359598098</v>
      </c>
      <c r="G13" s="2">
        <f>18.79+9.5</f>
        <v>28.29</v>
      </c>
      <c r="H13" s="3">
        <f t="shared" si="2"/>
        <v>3.7400846113167638</v>
      </c>
    </row>
    <row r="14" spans="2:8" ht="15.75" thickBot="1" x14ac:dyDescent="0.3">
      <c r="B14" s="28" t="s">
        <v>14</v>
      </c>
      <c r="C14" s="4">
        <f>SUM(C6:C13)</f>
        <v>6220.9999999999991</v>
      </c>
      <c r="D14" s="5">
        <f>SUM(D6:D13)</f>
        <v>781.38</v>
      </c>
      <c r="E14" s="5">
        <f t="shared" si="0"/>
        <v>5439.619999999999</v>
      </c>
      <c r="F14" s="29">
        <f t="shared" si="1"/>
        <v>12.56036007072818</v>
      </c>
      <c r="G14" s="6">
        <f>SUM(G6:G13)</f>
        <v>371.38</v>
      </c>
      <c r="H14" s="30">
        <f t="shared" si="2"/>
        <v>5.9697797781707127</v>
      </c>
    </row>
    <row r="15" spans="2:8" ht="15.75" thickBot="1" x14ac:dyDescent="0.3">
      <c r="B15" s="31"/>
      <c r="C15" s="7"/>
      <c r="D15" s="8"/>
      <c r="E15" s="8"/>
      <c r="F15" s="32"/>
      <c r="G15" s="8"/>
      <c r="H15" s="32"/>
    </row>
    <row r="16" spans="2:8" ht="15.75" thickBot="1" x14ac:dyDescent="0.3">
      <c r="B16" s="13" t="s">
        <v>15</v>
      </c>
      <c r="C16" s="38">
        <f>5557+6004.5+6435+6221</f>
        <v>24217.5</v>
      </c>
      <c r="D16" s="38">
        <f>781.38+1502.59+717.48+575.44</f>
        <v>3576.89</v>
      </c>
      <c r="E16" s="38">
        <f>C16-D16</f>
        <v>20640.61</v>
      </c>
      <c r="F16" s="39">
        <f>D16/C16*100</f>
        <v>14.769856508723031</v>
      </c>
      <c r="G16" s="38">
        <f>372.24+373.06+219.1+371.38</f>
        <v>1335.78</v>
      </c>
      <c r="H16" s="40">
        <f>G16/C16*100</f>
        <v>5.5157633942397029</v>
      </c>
    </row>
    <row r="17" spans="2:8" x14ac:dyDescent="0.25">
      <c r="B17" s="9"/>
      <c r="C17" s="9"/>
      <c r="D17" s="10"/>
      <c r="E17" s="10"/>
      <c r="F17" s="11"/>
      <c r="G17" s="12"/>
      <c r="H17" s="12"/>
    </row>
    <row r="18" spans="2:8" ht="18" x14ac:dyDescent="0.25">
      <c r="B18" s="14"/>
      <c r="C18" s="14"/>
      <c r="D18" s="15"/>
      <c r="E18" s="16"/>
      <c r="F18" s="16"/>
      <c r="G18" s="17"/>
      <c r="H18" s="18"/>
    </row>
  </sheetData>
  <mergeCells count="1">
    <mergeCell ref="B4:H4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Doriana Cabras</dc:creator>
  <cp:lastModifiedBy>Doriana Cabras</cp:lastModifiedBy>
  <cp:lastPrinted>2023-01-30T14:20:09Z</cp:lastPrinted>
  <dcterms:created xsi:type="dcterms:W3CDTF">2023-01-30T14:07:46Z</dcterms:created>
  <dcterms:modified xsi:type="dcterms:W3CDTF">2023-01-30T14:28:31Z</dcterms:modified>
</cp:coreProperties>
</file>